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https://d.docs.live.net/34a6f45b64d2da93/Desktop/Solar on Schools/Course/"/>
    </mc:Choice>
  </mc:AlternateContent>
  <xr:revisionPtr revIDLastSave="0" documentId="8_{A17822BD-4545-4E6C-BACD-45B654878C92}" xr6:coauthVersionLast="45" xr6:coauthVersionMax="45" xr10:uidLastSave="{00000000-0000-0000-0000-000000000000}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0" i="1" l="1"/>
  <c r="B39" i="1"/>
  <c r="B41" i="1"/>
  <c r="B42" i="1"/>
  <c r="B43" i="1"/>
  <c r="B44" i="1"/>
  <c r="B45" i="1"/>
  <c r="B46" i="1"/>
  <c r="B47" i="1"/>
  <c r="B48" i="1"/>
  <c r="B38" i="1"/>
  <c r="N32" i="1"/>
  <c r="D49" i="1" l="1"/>
  <c r="F45" i="1" s="1"/>
  <c r="C49" i="1"/>
  <c r="E46" i="1" s="1"/>
  <c r="B49" i="1"/>
  <c r="F47" i="1"/>
  <c r="F39" i="1"/>
  <c r="M21" i="1"/>
  <c r="O31" i="1" s="1"/>
  <c r="D32" i="1"/>
  <c r="F30" i="1" s="1"/>
  <c r="C32" i="1"/>
  <c r="E30" i="1" s="1"/>
  <c r="B32" i="1"/>
  <c r="O30" i="1"/>
  <c r="O29" i="1"/>
  <c r="O28" i="1"/>
  <c r="O25" i="1"/>
  <c r="O24" i="1"/>
  <c r="O23" i="1"/>
  <c r="O21" i="1"/>
  <c r="N16" i="1"/>
  <c r="O15" i="1" s="1"/>
  <c r="D16" i="1"/>
  <c r="F14" i="1" s="1"/>
  <c r="C16" i="1"/>
  <c r="E10" i="1" s="1"/>
  <c r="B16" i="1"/>
  <c r="J5" i="1" s="1"/>
  <c r="F48" i="1" l="1"/>
  <c r="F42" i="1"/>
  <c r="F38" i="1"/>
  <c r="F43" i="1"/>
  <c r="F40" i="1"/>
  <c r="F44" i="1"/>
  <c r="E38" i="1"/>
  <c r="E42" i="1"/>
  <c r="F46" i="1"/>
  <c r="O22" i="1"/>
  <c r="O26" i="1"/>
  <c r="O27" i="1"/>
  <c r="F7" i="1"/>
  <c r="F9" i="1"/>
  <c r="F11" i="1"/>
  <c r="E8" i="1"/>
  <c r="F12" i="1"/>
  <c r="F8" i="1"/>
  <c r="F13" i="1"/>
  <c r="E12" i="1"/>
  <c r="E11" i="1"/>
  <c r="E41" i="1"/>
  <c r="E45" i="1"/>
  <c r="E7" i="1"/>
  <c r="E40" i="1"/>
  <c r="F41" i="1"/>
  <c r="E44" i="1"/>
  <c r="E48" i="1"/>
  <c r="F25" i="1"/>
  <c r="F21" i="1"/>
  <c r="F29" i="1"/>
  <c r="J30" i="1"/>
  <c r="I30" i="1" s="1"/>
  <c r="J26" i="1"/>
  <c r="I26" i="1" s="1"/>
  <c r="J22" i="1"/>
  <c r="I22" i="1" s="1"/>
  <c r="J48" i="1"/>
  <c r="I48" i="1" s="1"/>
  <c r="J46" i="1"/>
  <c r="I46" i="1" s="1"/>
  <c r="J44" i="1"/>
  <c r="I44" i="1" s="1"/>
  <c r="J42" i="1"/>
  <c r="I42" i="1" s="1"/>
  <c r="J40" i="1"/>
  <c r="I40" i="1" s="1"/>
  <c r="J38" i="1"/>
  <c r="I38" i="1" s="1"/>
  <c r="O8" i="1"/>
  <c r="O12" i="1"/>
  <c r="O9" i="1"/>
  <c r="O6" i="1"/>
  <c r="O10" i="1"/>
  <c r="O14" i="1"/>
  <c r="M5" i="1"/>
  <c r="O5" i="1"/>
  <c r="O13" i="1"/>
  <c r="E6" i="1"/>
  <c r="E14" i="1"/>
  <c r="F15" i="1"/>
  <c r="F23" i="1"/>
  <c r="E26" i="1"/>
  <c r="F27" i="1"/>
  <c r="F31" i="1"/>
  <c r="F5" i="1"/>
  <c r="F6" i="1"/>
  <c r="O7" i="1"/>
  <c r="E9" i="1"/>
  <c r="F10" i="1"/>
  <c r="O11" i="1"/>
  <c r="E13" i="1"/>
  <c r="E21" i="1"/>
  <c r="F22" i="1"/>
  <c r="E25" i="1"/>
  <c r="F26" i="1"/>
  <c r="E29" i="1"/>
  <c r="E39" i="1"/>
  <c r="E43" i="1"/>
  <c r="E47" i="1"/>
  <c r="J6" i="1"/>
  <c r="J11" i="1"/>
  <c r="J15" i="1"/>
  <c r="J39" i="1"/>
  <c r="I39" i="1" s="1"/>
  <c r="J43" i="1"/>
  <c r="I43" i="1" s="1"/>
  <c r="J47" i="1"/>
  <c r="I47" i="1" s="1"/>
  <c r="J21" i="1"/>
  <c r="I21" i="1" s="1"/>
  <c r="J25" i="1"/>
  <c r="I25" i="1" s="1"/>
  <c r="J29" i="1"/>
  <c r="I29" i="1" s="1"/>
  <c r="J12" i="1"/>
  <c r="E23" i="1"/>
  <c r="E27" i="1"/>
  <c r="E31" i="1"/>
  <c r="J8" i="1"/>
  <c r="J13" i="1"/>
  <c r="J9" i="1"/>
  <c r="J41" i="1"/>
  <c r="I41" i="1" s="1"/>
  <c r="J45" i="1"/>
  <c r="I45" i="1" s="1"/>
  <c r="J23" i="1"/>
  <c r="I23" i="1" s="1"/>
  <c r="J27" i="1"/>
  <c r="I27" i="1" s="1"/>
  <c r="J31" i="1"/>
  <c r="I31" i="1" s="1"/>
  <c r="J7" i="1"/>
  <c r="E15" i="1"/>
  <c r="E5" i="1"/>
  <c r="E22" i="1"/>
  <c r="J10" i="1"/>
  <c r="J14" i="1"/>
  <c r="J24" i="1"/>
  <c r="I24" i="1" s="1"/>
  <c r="J28" i="1"/>
  <c r="I28" i="1" s="1"/>
  <c r="I16" i="1" l="1"/>
  <c r="I49" i="1"/>
  <c r="I32" i="1"/>
  <c r="N49" i="1" l="1"/>
  <c r="M38" i="1" s="1"/>
  <c r="O41" i="1" l="1"/>
  <c r="O46" i="1"/>
  <c r="O40" i="1"/>
  <c r="O39" i="1"/>
  <c r="O42" i="1"/>
  <c r="O38" i="1"/>
  <c r="O43" i="1"/>
  <c r="O44" i="1"/>
  <c r="O45" i="1"/>
  <c r="O48" i="1"/>
  <c r="O47" i="1"/>
</calcChain>
</file>

<file path=xl/sharedStrings.xml><?xml version="1.0" encoding="utf-8"?>
<sst xmlns="http://schemas.openxmlformats.org/spreadsheetml/2006/main" count="94" uniqueCount="40">
  <si>
    <t xml:space="preserve">Residential </t>
  </si>
  <si>
    <t xml:space="preserve">Rate </t>
  </si>
  <si>
    <t xml:space="preserve">Percentage </t>
  </si>
  <si>
    <t xml:space="preserve">User Inputs </t>
  </si>
  <si>
    <t>NREL Natl Ave Results %</t>
  </si>
  <si>
    <t xml:space="preserve">User Results </t>
  </si>
  <si>
    <t>System Item</t>
  </si>
  <si>
    <t>Natl Ave</t>
  </si>
  <si>
    <t>Low</t>
  </si>
  <si>
    <t xml:space="preserve">High </t>
  </si>
  <si>
    <t xml:space="preserve">Low </t>
  </si>
  <si>
    <t>Enter 'Cost/Watt'</t>
  </si>
  <si>
    <t>Rate</t>
  </si>
  <si>
    <t>Enter 'Rates'</t>
  </si>
  <si>
    <t>Rates</t>
  </si>
  <si>
    <t xml:space="preserve">Installation Labor </t>
  </si>
  <si>
    <t>Inverter</t>
  </si>
  <si>
    <t>Modules</t>
  </si>
  <si>
    <t xml:space="preserve">Total </t>
  </si>
  <si>
    <t>Under 200kW</t>
  </si>
  <si>
    <t>User Input</t>
  </si>
  <si>
    <t>Contingency</t>
  </si>
  <si>
    <t xml:space="preserve">Permitting &amp; Interconnection </t>
  </si>
  <si>
    <t>Inverters</t>
  </si>
  <si>
    <t>Over 200kW</t>
  </si>
  <si>
    <t xml:space="preserve">Cost </t>
  </si>
  <si>
    <t>Net Profit</t>
  </si>
  <si>
    <t xml:space="preserve">Overhead </t>
  </si>
  <si>
    <t>Sales &amp; Marketing</t>
  </si>
  <si>
    <t>Permitting, Inspection, Interconnection</t>
  </si>
  <si>
    <t>Sales Tax</t>
  </si>
  <si>
    <t>Supply Chain Costs</t>
  </si>
  <si>
    <t>Electrical BOS</t>
  </si>
  <si>
    <t>Structural BOS</t>
  </si>
  <si>
    <t>EPC /Developer Net Profit</t>
  </si>
  <si>
    <t>Developer Overhead</t>
  </si>
  <si>
    <t>EPC Overhead</t>
  </si>
  <si>
    <t>Installation Labor &amp; Equipment</t>
  </si>
  <si>
    <t>Module</t>
  </si>
  <si>
    <t xml:space="preserve">2018 NREL Solar PV System Cost Breakdown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</si>
</sst>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_(&quot;$&quot;* #,##0.0000_);_(&quot;$&quot;* \(#,##0.0000\);_(&quot;$&quot;* &quot;-&quot;??_);_(@_)"/>
    <numFmt numFmtId="167" formatCode="_(&quot;$&quot;* #,##0.00000_);_(&quot;$&quot;* \(#,##0.000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0" xfId="0" applyFont="1" applyAlignment="1"/>
    <xf numFmtId="0" fontId="2" fillId="0" borderId="0" xfId="1" applyNumberFormat="1" applyFont="1" applyAlignment="1">
      <alignment horizontal="center"/>
    </xf>
    <xf numFmtId="44" fontId="2" fillId="0" borderId="0" xfId="1" applyFont="1" applyAlignment="1"/>
    <xf numFmtId="44" fontId="0" fillId="0" borderId="0" xfId="1" applyFont="1" applyAlignment="1">
      <alignment horizontal="center"/>
    </xf>
    <xf numFmtId="164" fontId="0" fillId="0" borderId="0" xfId="2" applyNumberFormat="1" applyFont="1" applyAlignment="1">
      <alignment horizontal="center"/>
    </xf>
    <xf numFmtId="44" fontId="2" fillId="0" borderId="1" xfId="1" applyFont="1" applyBorder="1" applyAlignment="1">
      <alignment horizontal="center"/>
    </xf>
    <xf numFmtId="164" fontId="0" fillId="0" borderId="0" xfId="2" applyNumberFormat="1" applyFont="1" applyProtection="1"/>
    <xf numFmtId="164" fontId="0" fillId="0" borderId="0" xfId="2" applyNumberFormat="1" applyFont="1"/>
    <xf numFmtId="164" fontId="2" fillId="0" borderId="0" xfId="2" applyNumberFormat="1" applyFont="1"/>
    <xf numFmtId="44" fontId="2" fillId="0" borderId="0" xfId="2" applyNumberFormat="1" applyFont="1"/>
    <xf numFmtId="0" fontId="2" fillId="0" borderId="0" xfId="1" applyNumberFormat="1" applyFont="1"/>
    <xf numFmtId="0" fontId="0" fillId="0" borderId="0" xfId="1" applyNumberFormat="1" applyFont="1"/>
    <xf numFmtId="44" fontId="2" fillId="0" borderId="0" xfId="1" applyFont="1"/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2" applyNumberFormat="1" applyFont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167" fontId="2" fillId="0" borderId="1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44" fontId="2" fillId="2" borderId="0" xfId="1" applyFont="1" applyFill="1" applyAlignment="1">
      <alignment horizontal="center"/>
    </xf>
    <xf numFmtId="0" fontId="2" fillId="2" borderId="0" xfId="1" applyNumberFormat="1" applyFont="1" applyFill="1" applyAlignment="1">
      <alignment horizontal="center"/>
    </xf>
    <xf numFmtId="166" fontId="2" fillId="2" borderId="1" xfId="1" applyNumberFormat="1" applyFont="1" applyFill="1" applyBorder="1" applyAlignment="1">
      <alignment horizontal="center"/>
    </xf>
    <xf numFmtId="44" fontId="0" fillId="2" borderId="0" xfId="1" applyFont="1" applyFill="1"/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0" fillId="2" borderId="0" xfId="1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workbookViewId="0">
      <selection activeCell="B1" sqref="B1:O1"/>
    </sheetView>
  </sheetViews>
  <sheetFormatPr defaultColWidth="11" defaultRowHeight="15.5" x14ac:dyDescent="0.35"/>
  <cols>
    <col min="1" max="1" width="25.33203125" bestFit="1" customWidth="1"/>
    <col min="2" max="2" width="10.83203125" style="6"/>
    <col min="3" max="4" width="7.58203125" style="6" bestFit="1" customWidth="1"/>
    <col min="5" max="7" width="7.33203125" style="7" customWidth="1"/>
    <col min="8" max="8" width="15.08203125" style="6" bestFit="1" customWidth="1"/>
    <col min="9" max="9" width="10" style="6" customWidth="1"/>
    <col min="10" max="10" width="10" style="10" bestFit="1" customWidth="1"/>
    <col min="11" max="11" width="4.5" bestFit="1" customWidth="1"/>
    <col min="12" max="12" width="4.83203125" bestFit="1" customWidth="1"/>
    <col min="13" max="13" width="14.33203125" bestFit="1" customWidth="1"/>
    <col min="14" max="14" width="9.58203125" style="1" customWidth="1"/>
    <col min="15" max="15" width="10" style="1" bestFit="1" customWidth="1"/>
    <col min="16" max="16" width="6.33203125" style="1" customWidth="1"/>
    <col min="17" max="17" width="6.08203125" customWidth="1"/>
    <col min="18" max="18" width="6.5" customWidth="1"/>
    <col min="19" max="19" width="10.08203125" customWidth="1"/>
  </cols>
  <sheetData>
    <row r="1" spans="1:19" ht="18.5" x14ac:dyDescent="0.45">
      <c r="B1" s="28" t="s">
        <v>39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s="2" customFormat="1" ht="16" customHeight="1" x14ac:dyDescent="0.35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"/>
      <c r="Q2" s="3"/>
      <c r="R2" s="3"/>
      <c r="S2" s="3"/>
    </row>
    <row r="3" spans="1:19" s="2" customFormat="1" ht="14.5" x14ac:dyDescent="0.35">
      <c r="B3" s="16"/>
      <c r="C3" s="29" t="s">
        <v>1</v>
      </c>
      <c r="D3" s="29"/>
      <c r="E3" s="30" t="s">
        <v>2</v>
      </c>
      <c r="F3" s="30"/>
      <c r="G3" s="18"/>
      <c r="H3" s="16" t="s">
        <v>3</v>
      </c>
      <c r="I3" s="31" t="s">
        <v>4</v>
      </c>
      <c r="J3" s="31"/>
      <c r="K3" s="3"/>
      <c r="L3" s="3"/>
      <c r="M3" s="4" t="s">
        <v>3</v>
      </c>
      <c r="N3" s="31" t="s">
        <v>5</v>
      </c>
      <c r="O3" s="31"/>
      <c r="P3" s="5"/>
      <c r="Q3" s="3"/>
      <c r="R3" s="3"/>
      <c r="S3" s="17"/>
    </row>
    <row r="4" spans="1:19" s="2" customFormat="1" ht="15" thickBot="1" x14ac:dyDescent="0.4">
      <c r="A4" s="2" t="s">
        <v>6</v>
      </c>
      <c r="B4" s="16" t="s">
        <v>7</v>
      </c>
      <c r="C4" s="16" t="s">
        <v>8</v>
      </c>
      <c r="D4" s="16" t="s">
        <v>9</v>
      </c>
      <c r="E4" s="18" t="s">
        <v>10</v>
      </c>
      <c r="F4" s="18" t="s">
        <v>9</v>
      </c>
      <c r="G4" s="18"/>
      <c r="H4" s="16" t="s">
        <v>11</v>
      </c>
      <c r="I4" s="16" t="s">
        <v>12</v>
      </c>
      <c r="J4" s="18" t="s">
        <v>2</v>
      </c>
      <c r="K4" s="17"/>
      <c r="L4" s="17"/>
      <c r="M4" s="4" t="s">
        <v>13</v>
      </c>
      <c r="N4" s="16" t="s">
        <v>14</v>
      </c>
      <c r="O4" s="18" t="s">
        <v>2</v>
      </c>
      <c r="P4" s="16"/>
      <c r="Q4" s="17"/>
      <c r="R4" s="17"/>
      <c r="S4" s="17"/>
    </row>
    <row r="5" spans="1:19" ht="16" thickBot="1" x14ac:dyDescent="0.4">
      <c r="A5" t="s">
        <v>26</v>
      </c>
      <c r="B5" s="6">
        <v>0.33</v>
      </c>
      <c r="C5" s="6">
        <v>0.31</v>
      </c>
      <c r="D5" s="6">
        <v>0.33</v>
      </c>
      <c r="E5" s="7">
        <f>C5/C16</f>
        <v>0.1336206896551724</v>
      </c>
      <c r="F5" s="7">
        <f>D5/D16</f>
        <v>0.10576923076923077</v>
      </c>
      <c r="H5" s="22">
        <v>3.28</v>
      </c>
      <c r="I5" s="6">
        <v>0.33</v>
      </c>
      <c r="J5" s="9">
        <f>B5/B16</f>
        <v>0.12177121771217712</v>
      </c>
      <c r="M5" s="8">
        <f>N16</f>
        <v>2.71</v>
      </c>
      <c r="N5" s="6">
        <v>0.33</v>
      </c>
      <c r="O5" s="10">
        <f>N5/N16</f>
        <v>0.12177121771217712</v>
      </c>
      <c r="P5"/>
    </row>
    <row r="6" spans="1:19" x14ac:dyDescent="0.35">
      <c r="A6" t="s">
        <v>27</v>
      </c>
      <c r="B6" s="6">
        <v>0.32</v>
      </c>
      <c r="C6" s="6">
        <v>0.26</v>
      </c>
      <c r="D6" s="6">
        <v>0.37</v>
      </c>
      <c r="E6" s="7">
        <f>C6/C16</f>
        <v>0.11206896551724137</v>
      </c>
      <c r="F6" s="7">
        <f>D6/D16</f>
        <v>0.11858974358974358</v>
      </c>
      <c r="I6" s="6">
        <v>0.32</v>
      </c>
      <c r="J6" s="9">
        <f>B6/B16</f>
        <v>0.11808118081180813</v>
      </c>
      <c r="N6" s="6">
        <v>0.32</v>
      </c>
      <c r="O6" s="10">
        <f>N6/N16</f>
        <v>0.11808118081180813</v>
      </c>
      <c r="P6"/>
    </row>
    <row r="7" spans="1:19" x14ac:dyDescent="0.35">
      <c r="A7" t="s">
        <v>28</v>
      </c>
      <c r="B7" s="6">
        <v>0.35</v>
      </c>
      <c r="C7" s="6">
        <v>0.28999999999999998</v>
      </c>
      <c r="D7" s="6">
        <v>0.41</v>
      </c>
      <c r="E7" s="7">
        <f>C7/C16</f>
        <v>0.12499999999999997</v>
      </c>
      <c r="F7" s="7">
        <f>D7/D16</f>
        <v>0.13141025641025639</v>
      </c>
      <c r="I7" s="6">
        <v>0.35</v>
      </c>
      <c r="J7" s="9">
        <f>B7/B16</f>
        <v>0.12915129151291513</v>
      </c>
      <c r="M7" s="16"/>
      <c r="N7" s="6">
        <v>0.35</v>
      </c>
      <c r="O7" s="10">
        <f>N7/N16</f>
        <v>0.12915129151291513</v>
      </c>
      <c r="P7"/>
    </row>
    <row r="8" spans="1:19" x14ac:dyDescent="0.35">
      <c r="A8" t="s">
        <v>29</v>
      </c>
      <c r="B8" s="6">
        <v>0.06</v>
      </c>
      <c r="C8" s="6">
        <v>0.06</v>
      </c>
      <c r="D8" s="6">
        <v>0.06</v>
      </c>
      <c r="E8" s="7">
        <f>C8/C16</f>
        <v>2.5862068965517238E-2</v>
      </c>
      <c r="F8" s="7">
        <f>D8/D16</f>
        <v>1.9230769230769228E-2</v>
      </c>
      <c r="I8" s="6">
        <v>0.06</v>
      </c>
      <c r="J8" s="9">
        <f>B8/B16</f>
        <v>2.2140221402214021E-2</v>
      </c>
      <c r="N8" s="6">
        <v>0.06</v>
      </c>
      <c r="O8" s="10">
        <f>N8/N16</f>
        <v>2.2140221402214021E-2</v>
      </c>
      <c r="P8"/>
    </row>
    <row r="9" spans="1:19" x14ac:dyDescent="0.35">
      <c r="A9" t="s">
        <v>15</v>
      </c>
      <c r="B9" s="6">
        <v>0.27</v>
      </c>
      <c r="C9" s="6">
        <v>0.19</v>
      </c>
      <c r="D9" s="6">
        <v>0.32</v>
      </c>
      <c r="E9" s="7">
        <f>C9/C16</f>
        <v>8.1896551724137928E-2</v>
      </c>
      <c r="F9" s="7">
        <f>D9/D16</f>
        <v>0.10256410256410256</v>
      </c>
      <c r="I9" s="6">
        <v>0.27</v>
      </c>
      <c r="J9" s="9">
        <f>B9/B16</f>
        <v>9.963099630996311E-2</v>
      </c>
      <c r="N9" s="6">
        <v>0.27</v>
      </c>
      <c r="O9" s="10">
        <f>N9/N16</f>
        <v>9.963099630996311E-2</v>
      </c>
      <c r="P9"/>
    </row>
    <row r="10" spans="1:19" x14ac:dyDescent="0.35">
      <c r="A10" t="s">
        <v>30</v>
      </c>
      <c r="B10" s="6">
        <v>0.09</v>
      </c>
      <c r="C10" s="6">
        <v>0.04</v>
      </c>
      <c r="D10" s="6">
        <v>0.11</v>
      </c>
      <c r="E10" s="7">
        <f>C10/C16</f>
        <v>1.7241379310344827E-2</v>
      </c>
      <c r="F10" s="7">
        <f>D10/D16</f>
        <v>3.5256410256410256E-2</v>
      </c>
      <c r="I10" s="6">
        <v>0.09</v>
      </c>
      <c r="J10" s="9">
        <f>B10/B16</f>
        <v>3.3210332103321034E-2</v>
      </c>
      <c r="N10" s="6">
        <v>0.09</v>
      </c>
      <c r="O10" s="10">
        <f>N10/N16</f>
        <v>3.3210332103321034E-2</v>
      </c>
      <c r="P10"/>
    </row>
    <row r="11" spans="1:19" x14ac:dyDescent="0.35">
      <c r="A11" t="s">
        <v>31</v>
      </c>
      <c r="B11" s="6">
        <v>0.3</v>
      </c>
      <c r="C11" s="6">
        <v>0.27</v>
      </c>
      <c r="D11" s="6">
        <v>0.33</v>
      </c>
      <c r="E11" s="7">
        <f>C11/C16</f>
        <v>0.11637931034482758</v>
      </c>
      <c r="F11" s="7">
        <f>D11/D16</f>
        <v>0.10576923076923077</v>
      </c>
      <c r="I11" s="6">
        <v>0.3</v>
      </c>
      <c r="J11" s="9">
        <f>B11/B16</f>
        <v>0.11070110701107011</v>
      </c>
      <c r="N11" s="6">
        <v>0.3</v>
      </c>
      <c r="O11" s="10">
        <f>N11/N16</f>
        <v>0.11070110701107011</v>
      </c>
      <c r="P11"/>
    </row>
    <row r="12" spans="1:19" x14ac:dyDescent="0.35">
      <c r="A12" t="s">
        <v>32</v>
      </c>
      <c r="B12" s="6">
        <v>0.21</v>
      </c>
      <c r="C12" s="6">
        <v>0.21</v>
      </c>
      <c r="D12" s="6">
        <v>0.21</v>
      </c>
      <c r="E12" s="7">
        <f>C12/C16</f>
        <v>9.0517241379310331E-2</v>
      </c>
      <c r="F12" s="7">
        <f>D12/D16</f>
        <v>6.7307692307692304E-2</v>
      </c>
      <c r="I12" s="6">
        <v>0.21</v>
      </c>
      <c r="J12" s="9">
        <f>B12/B16</f>
        <v>7.7490774907749069E-2</v>
      </c>
      <c r="N12" s="6">
        <v>0.21</v>
      </c>
      <c r="O12" s="10">
        <f>N12/N16</f>
        <v>7.7490774907749069E-2</v>
      </c>
      <c r="P12"/>
    </row>
    <row r="13" spans="1:19" x14ac:dyDescent="0.35">
      <c r="A13" t="s">
        <v>33</v>
      </c>
      <c r="B13" s="6">
        <v>0.1</v>
      </c>
      <c r="C13" s="6">
        <v>0.1</v>
      </c>
      <c r="D13" s="6">
        <v>0.12</v>
      </c>
      <c r="E13" s="7">
        <f>C13/C16</f>
        <v>4.3103448275862065E-2</v>
      </c>
      <c r="F13" s="7">
        <f>D13/D16</f>
        <v>3.8461538461538457E-2</v>
      </c>
      <c r="I13" s="6">
        <v>0.1</v>
      </c>
      <c r="J13" s="9">
        <f>B13/B16</f>
        <v>3.6900369003690037E-2</v>
      </c>
      <c r="N13" s="6">
        <v>0.1</v>
      </c>
      <c r="O13" s="10">
        <f>N13/N16</f>
        <v>3.6900369003690037E-2</v>
      </c>
      <c r="P13"/>
    </row>
    <row r="14" spans="1:19" x14ac:dyDescent="0.35">
      <c r="A14" t="s">
        <v>16</v>
      </c>
      <c r="B14" s="6">
        <v>0.21</v>
      </c>
      <c r="C14" s="6">
        <v>0.12</v>
      </c>
      <c r="D14" s="6">
        <v>0.39</v>
      </c>
      <c r="E14" s="7">
        <f>C14/C16</f>
        <v>5.1724137931034475E-2</v>
      </c>
      <c r="F14" s="7">
        <f>D14/D16</f>
        <v>0.125</v>
      </c>
      <c r="I14" s="6">
        <v>0.21</v>
      </c>
      <c r="J14" s="9">
        <f>B14/B16</f>
        <v>7.7490774907749069E-2</v>
      </c>
      <c r="N14" s="6">
        <v>0.21</v>
      </c>
      <c r="O14" s="10">
        <f>N14/N16</f>
        <v>7.7490774907749069E-2</v>
      </c>
      <c r="P14"/>
    </row>
    <row r="15" spans="1:19" x14ac:dyDescent="0.35">
      <c r="A15" t="s">
        <v>17</v>
      </c>
      <c r="B15" s="6">
        <v>0.47</v>
      </c>
      <c r="C15" s="6">
        <v>0.47</v>
      </c>
      <c r="D15" s="6">
        <v>0.47</v>
      </c>
      <c r="E15" s="7">
        <f>C15/C16</f>
        <v>0.20258620689655168</v>
      </c>
      <c r="F15" s="7">
        <f>D15/D16</f>
        <v>0.15064102564102563</v>
      </c>
      <c r="I15" s="6">
        <v>0.47</v>
      </c>
      <c r="J15" s="9">
        <f>B15/B16</f>
        <v>0.17343173431734316</v>
      </c>
      <c r="N15" s="6">
        <v>0.47</v>
      </c>
      <c r="O15" s="10">
        <f>N15/N16</f>
        <v>0.17343173431734316</v>
      </c>
      <c r="P15"/>
    </row>
    <row r="16" spans="1:19" s="2" customFormat="1" x14ac:dyDescent="0.35">
      <c r="A16" s="2" t="s">
        <v>18</v>
      </c>
      <c r="B16" s="16">
        <f>SUM(B5:B15)</f>
        <v>2.71</v>
      </c>
      <c r="C16" s="16">
        <f>SUM(C5:C15)</f>
        <v>2.3200000000000003</v>
      </c>
      <c r="D16" s="16">
        <f>SUM(D5:D15)</f>
        <v>3.12</v>
      </c>
      <c r="E16" s="18"/>
      <c r="F16" s="18"/>
      <c r="G16" s="18"/>
      <c r="H16" s="16"/>
      <c r="I16" s="16">
        <f>SUM(I5:I15)</f>
        <v>2.71</v>
      </c>
      <c r="J16" s="11"/>
      <c r="M16"/>
      <c r="N16" s="12">
        <f>SUM(N5:N15)</f>
        <v>2.71</v>
      </c>
      <c r="O16" s="13"/>
    </row>
    <row r="17" spans="1:16" x14ac:dyDescent="0.35">
      <c r="N17" s="14"/>
      <c r="O17" s="14"/>
    </row>
    <row r="18" spans="1:16" x14ac:dyDescent="0.35">
      <c r="B18" s="31" t="s">
        <v>19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6" x14ac:dyDescent="0.35">
      <c r="B19" s="16"/>
      <c r="C19" s="29" t="s">
        <v>1</v>
      </c>
      <c r="D19" s="29"/>
      <c r="E19" s="31" t="s">
        <v>2</v>
      </c>
      <c r="F19" s="31"/>
      <c r="G19" s="17"/>
      <c r="H19" s="24" t="s">
        <v>20</v>
      </c>
      <c r="I19" s="31" t="s">
        <v>4</v>
      </c>
      <c r="J19" s="31"/>
      <c r="K19" s="17"/>
      <c r="L19" s="17"/>
      <c r="M19" s="25" t="s">
        <v>3</v>
      </c>
      <c r="N19" s="31" t="s">
        <v>5</v>
      </c>
      <c r="O19" s="31"/>
    </row>
    <row r="20" spans="1:16" ht="16" thickBot="1" x14ac:dyDescent="0.4">
      <c r="A20" s="2" t="s">
        <v>6</v>
      </c>
      <c r="B20" s="16" t="s">
        <v>7</v>
      </c>
      <c r="C20" s="16" t="s">
        <v>8</v>
      </c>
      <c r="D20" s="16" t="s">
        <v>9</v>
      </c>
      <c r="E20" s="17" t="s">
        <v>10</v>
      </c>
      <c r="F20" s="17" t="s">
        <v>9</v>
      </c>
      <c r="G20" s="17"/>
      <c r="H20" s="24" t="s">
        <v>11</v>
      </c>
      <c r="I20" s="16" t="s">
        <v>12</v>
      </c>
      <c r="J20" s="18" t="s">
        <v>2</v>
      </c>
      <c r="K20" s="17"/>
      <c r="L20" s="17"/>
      <c r="M20" s="25" t="s">
        <v>13</v>
      </c>
      <c r="N20" s="24" t="s">
        <v>14</v>
      </c>
      <c r="O20" s="18" t="s">
        <v>2</v>
      </c>
    </row>
    <row r="21" spans="1:16" ht="16" thickBot="1" x14ac:dyDescent="0.4">
      <c r="A21" t="s">
        <v>34</v>
      </c>
      <c r="B21" s="6">
        <v>0.12</v>
      </c>
      <c r="C21" s="6">
        <v>0.11</v>
      </c>
      <c r="D21" s="6">
        <v>0.13</v>
      </c>
      <c r="E21" s="7">
        <f>C21/C32</f>
        <v>6.7073170731707307E-2</v>
      </c>
      <c r="F21" s="7">
        <f>D21/D32</f>
        <v>6.4039408866995065E-2</v>
      </c>
      <c r="H21" s="26">
        <v>1.86</v>
      </c>
      <c r="I21" s="6">
        <f>H21*J21</f>
        <v>0.12196721311475409</v>
      </c>
      <c r="J21" s="10">
        <f>B21/B32</f>
        <v>6.5573770491803268E-2</v>
      </c>
      <c r="M21" s="19">
        <f>N32</f>
        <v>1.8300000000000003</v>
      </c>
      <c r="N21" s="32">
        <v>0.12</v>
      </c>
      <c r="O21" s="10">
        <f>N21/M21</f>
        <v>6.5573770491803268E-2</v>
      </c>
    </row>
    <row r="22" spans="1:16" x14ac:dyDescent="0.35">
      <c r="A22" t="s">
        <v>21</v>
      </c>
      <c r="B22" s="6">
        <v>0.05</v>
      </c>
      <c r="C22" s="6">
        <v>0.04</v>
      </c>
      <c r="D22" s="6">
        <v>0.05</v>
      </c>
      <c r="E22" s="7">
        <f>C22/C32</f>
        <v>2.4390243902439022E-2</v>
      </c>
      <c r="F22" s="7">
        <f>D22/D32</f>
        <v>2.463054187192118E-2</v>
      </c>
      <c r="H22" s="23"/>
      <c r="I22" s="6">
        <f>H21*J22</f>
        <v>5.0819672131147534E-2</v>
      </c>
      <c r="J22" s="10">
        <f>B22/B32</f>
        <v>2.7322404371584695E-2</v>
      </c>
      <c r="N22" s="32">
        <v>0.05</v>
      </c>
      <c r="O22" s="10">
        <f>N22/M21</f>
        <v>2.7322404371584695E-2</v>
      </c>
    </row>
    <row r="23" spans="1:16" x14ac:dyDescent="0.35">
      <c r="A23" t="s">
        <v>35</v>
      </c>
      <c r="B23" s="6">
        <v>0.36</v>
      </c>
      <c r="C23" s="6">
        <v>0.33</v>
      </c>
      <c r="D23" s="6">
        <v>0.4</v>
      </c>
      <c r="E23" s="7">
        <f>C23/C32</f>
        <v>0.20121951219512194</v>
      </c>
      <c r="F23" s="7">
        <f>D23/D32</f>
        <v>0.19704433497536944</v>
      </c>
      <c r="I23" s="6">
        <f>H21*J23</f>
        <v>0.36590163934426223</v>
      </c>
      <c r="J23" s="10">
        <f>B23/B32</f>
        <v>0.1967213114754098</v>
      </c>
      <c r="M23" s="16"/>
      <c r="N23" s="32">
        <v>0.36</v>
      </c>
      <c r="O23" s="10">
        <f>N23/M21</f>
        <v>0.1967213114754098</v>
      </c>
    </row>
    <row r="24" spans="1:16" x14ac:dyDescent="0.35">
      <c r="A24" t="s">
        <v>30</v>
      </c>
      <c r="B24" s="6">
        <v>0.05</v>
      </c>
      <c r="C24" s="6">
        <v>0.02</v>
      </c>
      <c r="D24" s="6">
        <v>0.06</v>
      </c>
      <c r="E24" s="7">
        <v>0.13</v>
      </c>
      <c r="F24" s="7">
        <v>0.13</v>
      </c>
      <c r="I24" s="6">
        <f>H21*J24</f>
        <v>5.0819672131147534E-2</v>
      </c>
      <c r="J24" s="10">
        <f>B24/B32</f>
        <v>2.7322404371584695E-2</v>
      </c>
      <c r="N24" s="32">
        <v>0.05</v>
      </c>
      <c r="O24" s="10">
        <f>N24/M21</f>
        <v>2.7322404371584695E-2</v>
      </c>
    </row>
    <row r="25" spans="1:16" x14ac:dyDescent="0.35">
      <c r="A25" t="s">
        <v>22</v>
      </c>
      <c r="B25" s="6">
        <v>0.1</v>
      </c>
      <c r="C25" s="6">
        <v>0.1</v>
      </c>
      <c r="D25" s="6">
        <v>0.1</v>
      </c>
      <c r="E25" s="7">
        <f>C25/C32</f>
        <v>6.097560975609756E-2</v>
      </c>
      <c r="F25" s="7">
        <f>D25/D32</f>
        <v>4.926108374384236E-2</v>
      </c>
      <c r="I25" s="6">
        <f>H21*J25</f>
        <v>0.10163934426229507</v>
      </c>
      <c r="J25" s="10">
        <f>B25/B32</f>
        <v>5.464480874316939E-2</v>
      </c>
      <c r="N25" s="32">
        <v>0.1</v>
      </c>
      <c r="O25" s="10">
        <f>N25/M21</f>
        <v>5.464480874316939E-2</v>
      </c>
    </row>
    <row r="26" spans="1:16" x14ac:dyDescent="0.35">
      <c r="A26" t="s">
        <v>36</v>
      </c>
      <c r="B26" s="6">
        <v>0.18</v>
      </c>
      <c r="C26" s="6">
        <v>0.14000000000000001</v>
      </c>
      <c r="D26" s="6">
        <v>0.19</v>
      </c>
      <c r="E26" s="7">
        <f>C26/C32</f>
        <v>8.5365853658536592E-2</v>
      </c>
      <c r="F26" s="7">
        <f>D26/D32</f>
        <v>9.3596059113300475E-2</v>
      </c>
      <c r="I26" s="6">
        <f>H21*J26</f>
        <v>0.18295081967213112</v>
      </c>
      <c r="J26" s="10">
        <f>B26/B32</f>
        <v>9.8360655737704902E-2</v>
      </c>
      <c r="N26" s="32">
        <v>0.18</v>
      </c>
      <c r="O26" s="10">
        <f>N26/M21</f>
        <v>9.8360655737704902E-2</v>
      </c>
    </row>
    <row r="27" spans="1:16" x14ac:dyDescent="0.35">
      <c r="A27" t="s">
        <v>37</v>
      </c>
      <c r="B27" s="6">
        <v>0.16</v>
      </c>
      <c r="C27" s="6">
        <v>0.11</v>
      </c>
      <c r="D27" s="6">
        <v>0.18</v>
      </c>
      <c r="E27" s="7">
        <f>C27/C32</f>
        <v>6.7073170731707307E-2</v>
      </c>
      <c r="F27" s="7">
        <f>D27/D32</f>
        <v>8.8669950738916245E-2</v>
      </c>
      <c r="I27" s="6">
        <f>H21*J27</f>
        <v>0.16262295081967212</v>
      </c>
      <c r="J27" s="10">
        <f>B27/B32</f>
        <v>8.7431693989071024E-2</v>
      </c>
      <c r="N27" s="32">
        <v>0.16</v>
      </c>
      <c r="O27" s="10">
        <f>N27/M21</f>
        <v>8.7431693989071024E-2</v>
      </c>
    </row>
    <row r="28" spans="1:16" x14ac:dyDescent="0.35">
      <c r="A28" t="s">
        <v>32</v>
      </c>
      <c r="B28" s="6">
        <v>0.14000000000000001</v>
      </c>
      <c r="C28" s="6">
        <v>0.14000000000000001</v>
      </c>
      <c r="D28" s="6">
        <v>0.15</v>
      </c>
      <c r="E28" s="7">
        <v>0.318</v>
      </c>
      <c r="F28" s="7">
        <v>0.318</v>
      </c>
      <c r="I28" s="6">
        <f>H21*J28</f>
        <v>0.14229508196721313</v>
      </c>
      <c r="J28" s="10">
        <f>B28/B32</f>
        <v>7.650273224043716E-2</v>
      </c>
      <c r="N28" s="32">
        <v>0.14000000000000001</v>
      </c>
      <c r="O28" s="10">
        <f>N28/M21</f>
        <v>7.650273224043716E-2</v>
      </c>
    </row>
    <row r="29" spans="1:16" x14ac:dyDescent="0.35">
      <c r="A29" t="s">
        <v>33</v>
      </c>
      <c r="B29" s="6">
        <v>0.12</v>
      </c>
      <c r="C29" s="6">
        <v>0.1</v>
      </c>
      <c r="D29" s="6">
        <v>0.22</v>
      </c>
      <c r="E29" s="7">
        <f>C29/C32</f>
        <v>6.097560975609756E-2</v>
      </c>
      <c r="F29" s="7">
        <f>D29/D32</f>
        <v>0.10837438423645319</v>
      </c>
      <c r="I29" s="6">
        <f>H21*J29</f>
        <v>0.12196721311475409</v>
      </c>
      <c r="J29" s="10">
        <f>B29/B32</f>
        <v>6.5573770491803268E-2</v>
      </c>
      <c r="N29" s="32">
        <v>0.12</v>
      </c>
      <c r="O29" s="10">
        <f>N29/M21</f>
        <v>6.5573770491803268E-2</v>
      </c>
    </row>
    <row r="30" spans="1:16" x14ac:dyDescent="0.35">
      <c r="A30" t="s">
        <v>23</v>
      </c>
      <c r="B30" s="6">
        <v>0.08</v>
      </c>
      <c r="C30" s="6">
        <v>0.08</v>
      </c>
      <c r="D30" s="6">
        <v>0.08</v>
      </c>
      <c r="E30" s="7">
        <f>C30/C32</f>
        <v>4.8780487804878044E-2</v>
      </c>
      <c r="F30" s="7">
        <f>D30/D32</f>
        <v>3.9408866995073885E-2</v>
      </c>
      <c r="I30" s="6">
        <f>H21*J30</f>
        <v>8.1311475409836062E-2</v>
      </c>
      <c r="J30" s="10">
        <f>B30/B32</f>
        <v>4.3715846994535512E-2</v>
      </c>
      <c r="N30" s="32">
        <v>0.08</v>
      </c>
      <c r="O30" s="10">
        <f>N30/M21</f>
        <v>4.3715846994535512E-2</v>
      </c>
    </row>
    <row r="31" spans="1:16" x14ac:dyDescent="0.35">
      <c r="A31" t="s">
        <v>38</v>
      </c>
      <c r="B31" s="6">
        <v>0.47</v>
      </c>
      <c r="C31" s="6">
        <v>0.47</v>
      </c>
      <c r="D31" s="6">
        <v>0.47</v>
      </c>
      <c r="E31" s="7">
        <f>C31/C32</f>
        <v>0.28658536585365851</v>
      </c>
      <c r="F31" s="7">
        <f>D31/D32</f>
        <v>0.23152709359605908</v>
      </c>
      <c r="I31" s="6">
        <f>H21*J31</f>
        <v>0.47770491803278681</v>
      </c>
      <c r="J31" s="10">
        <f>B31/B32</f>
        <v>0.25683060109289613</v>
      </c>
      <c r="N31" s="32">
        <v>0.47</v>
      </c>
      <c r="O31" s="10">
        <f>N31/M21</f>
        <v>0.25683060109289613</v>
      </c>
    </row>
    <row r="32" spans="1:16" s="2" customFormat="1" ht="14.5" x14ac:dyDescent="0.35">
      <c r="A32" s="2" t="s">
        <v>18</v>
      </c>
      <c r="B32" s="20">
        <f>SUM(B21:B31)</f>
        <v>1.8300000000000003</v>
      </c>
      <c r="C32" s="20">
        <f>SUM(C21:C31)</f>
        <v>1.6400000000000001</v>
      </c>
      <c r="D32" s="20">
        <f>SUM(D21:D31)</f>
        <v>2.0300000000000002</v>
      </c>
      <c r="E32" s="21"/>
      <c r="F32" s="18"/>
      <c r="G32" s="18"/>
      <c r="I32" s="16">
        <f>SUM(I21:I31)</f>
        <v>1.8599999999999997</v>
      </c>
      <c r="J32" s="11"/>
      <c r="N32" s="20">
        <f>SUM(N21:N31)</f>
        <v>1.8300000000000003</v>
      </c>
      <c r="O32" s="15"/>
      <c r="P32" s="15"/>
    </row>
    <row r="35" spans="1:15" x14ac:dyDescent="0.35">
      <c r="B35" s="31" t="s">
        <v>24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</row>
    <row r="36" spans="1:15" x14ac:dyDescent="0.35">
      <c r="B36" s="16"/>
      <c r="C36" s="29" t="s">
        <v>1</v>
      </c>
      <c r="D36" s="29"/>
      <c r="E36" s="31" t="s">
        <v>2</v>
      </c>
      <c r="F36" s="31"/>
      <c r="G36" s="17"/>
      <c r="H36" s="24" t="s">
        <v>20</v>
      </c>
      <c r="I36" s="31" t="s">
        <v>4</v>
      </c>
      <c r="J36" s="31"/>
      <c r="K36" s="17"/>
      <c r="L36" s="17"/>
      <c r="M36" s="25" t="s">
        <v>3</v>
      </c>
      <c r="N36" s="31" t="s">
        <v>5</v>
      </c>
      <c r="O36" s="31"/>
    </row>
    <row r="37" spans="1:15" ht="16" thickBot="1" x14ac:dyDescent="0.4">
      <c r="A37" s="2" t="s">
        <v>6</v>
      </c>
      <c r="B37" s="16" t="s">
        <v>25</v>
      </c>
      <c r="C37" s="16" t="s">
        <v>8</v>
      </c>
      <c r="D37" s="16" t="s">
        <v>9</v>
      </c>
      <c r="E37" s="17" t="s">
        <v>10</v>
      </c>
      <c r="F37" s="17" t="s">
        <v>9</v>
      </c>
      <c r="G37" s="17"/>
      <c r="H37" s="24" t="s">
        <v>11</v>
      </c>
      <c r="I37" s="16" t="s">
        <v>12</v>
      </c>
      <c r="J37" s="18" t="s">
        <v>2</v>
      </c>
      <c r="K37" s="17"/>
      <c r="L37" s="17"/>
      <c r="M37" s="25" t="s">
        <v>13</v>
      </c>
      <c r="N37" s="24" t="s">
        <v>14</v>
      </c>
      <c r="O37" s="18" t="s">
        <v>2</v>
      </c>
    </row>
    <row r="38" spans="1:15" ht="16" thickBot="1" x14ac:dyDescent="0.4">
      <c r="A38" t="s">
        <v>34</v>
      </c>
      <c r="B38" s="6">
        <f>(C38+D38)/2</f>
        <v>0.11</v>
      </c>
      <c r="C38" s="6">
        <v>0.11</v>
      </c>
      <c r="D38" s="6">
        <v>0.11</v>
      </c>
      <c r="E38" s="7">
        <f>C38/C49</f>
        <v>6.4327485380116955E-2</v>
      </c>
      <c r="F38" s="7">
        <f>D38/D49</f>
        <v>6.3218390804597707E-2</v>
      </c>
      <c r="H38" s="26">
        <v>1.73</v>
      </c>
      <c r="I38" s="6">
        <f>H38*J38</f>
        <v>0.11031884057971011</v>
      </c>
      <c r="J38" s="10">
        <f>B38/B49</f>
        <v>6.3768115942028969E-2</v>
      </c>
      <c r="M38" s="22">
        <f>N49</f>
        <v>1.74</v>
      </c>
      <c r="N38" s="27">
        <v>0.11</v>
      </c>
      <c r="O38" s="10">
        <f>N38/M38</f>
        <v>6.3218390804597707E-2</v>
      </c>
    </row>
    <row r="39" spans="1:15" x14ac:dyDescent="0.35">
      <c r="A39" t="s">
        <v>21</v>
      </c>
      <c r="B39" s="6">
        <f t="shared" ref="B39:B48" si="0">(C39+D39)/2</f>
        <v>0.04</v>
      </c>
      <c r="C39" s="6">
        <v>0.04</v>
      </c>
      <c r="D39" s="6">
        <v>0.04</v>
      </c>
      <c r="E39" s="7">
        <f>C39/C49</f>
        <v>2.3391812865497075E-2</v>
      </c>
      <c r="F39" s="7">
        <f>D39/D49</f>
        <v>2.2988505747126436E-2</v>
      </c>
      <c r="I39" s="6">
        <f>H38*J39</f>
        <v>4.0115942028985503E-2</v>
      </c>
      <c r="J39" s="10">
        <f>B39/B49</f>
        <v>2.3188405797101446E-2</v>
      </c>
      <c r="N39" s="27">
        <v>0.04</v>
      </c>
      <c r="O39" s="10">
        <f>N39/M38</f>
        <v>2.2988505747126436E-2</v>
      </c>
    </row>
    <row r="40" spans="1:15" x14ac:dyDescent="0.35">
      <c r="A40" t="s">
        <v>35</v>
      </c>
      <c r="B40" s="6">
        <f t="shared" si="0"/>
        <v>0.36</v>
      </c>
      <c r="C40" s="6">
        <v>0.36</v>
      </c>
      <c r="D40" s="6">
        <v>0.36</v>
      </c>
      <c r="E40" s="7">
        <f>C40/C49</f>
        <v>0.21052631578947364</v>
      </c>
      <c r="F40" s="7">
        <f>D40/D49</f>
        <v>0.20689655172413793</v>
      </c>
      <c r="I40" s="6">
        <f>H38*J40</f>
        <v>0.36104347826086952</v>
      </c>
      <c r="J40" s="10">
        <f>B40/B49</f>
        <v>0.208695652173913</v>
      </c>
      <c r="M40" s="16"/>
      <c r="N40" s="27">
        <v>0.36</v>
      </c>
      <c r="O40" s="10">
        <f>N40/M38</f>
        <v>0.20689655172413793</v>
      </c>
    </row>
    <row r="41" spans="1:15" x14ac:dyDescent="0.35">
      <c r="A41" t="s">
        <v>30</v>
      </c>
      <c r="B41" s="6">
        <f t="shared" si="0"/>
        <v>0.05</v>
      </c>
      <c r="C41" s="6">
        <v>0.05</v>
      </c>
      <c r="D41" s="6">
        <v>0.05</v>
      </c>
      <c r="E41" s="7">
        <f>C41/C49</f>
        <v>2.9239766081871343E-2</v>
      </c>
      <c r="F41" s="7">
        <f>D41/D49</f>
        <v>2.8735632183908049E-2</v>
      </c>
      <c r="I41" s="6">
        <f>H38*J41</f>
        <v>5.0144927536231877E-2</v>
      </c>
      <c r="J41" s="10">
        <f>B41/B49</f>
        <v>2.8985507246376808E-2</v>
      </c>
      <c r="N41" s="27">
        <v>0.05</v>
      </c>
      <c r="O41" s="10">
        <f>N41/M38</f>
        <v>2.8735632183908049E-2</v>
      </c>
    </row>
    <row r="42" spans="1:15" x14ac:dyDescent="0.35">
      <c r="A42" t="s">
        <v>22</v>
      </c>
      <c r="B42" s="6">
        <f t="shared" si="0"/>
        <v>8.4999999999999992E-2</v>
      </c>
      <c r="C42" s="6">
        <v>0.08</v>
      </c>
      <c r="D42" s="6">
        <v>0.09</v>
      </c>
      <c r="E42" s="7">
        <f>C42/C49</f>
        <v>4.6783625730994149E-2</v>
      </c>
      <c r="F42" s="7">
        <f>D42/D49</f>
        <v>5.1724137931034482E-2</v>
      </c>
      <c r="I42" s="6">
        <f>H38*J42</f>
        <v>8.5246376811594179E-2</v>
      </c>
      <c r="J42" s="10">
        <f>B42/B49</f>
        <v>4.9275362318840568E-2</v>
      </c>
      <c r="N42" s="27">
        <v>0.09</v>
      </c>
      <c r="O42" s="10">
        <f>N42/M38</f>
        <v>5.1724137931034482E-2</v>
      </c>
    </row>
    <row r="43" spans="1:15" x14ac:dyDescent="0.35">
      <c r="A43" t="s">
        <v>36</v>
      </c>
      <c r="B43" s="6">
        <f t="shared" si="0"/>
        <v>0.16</v>
      </c>
      <c r="C43" s="6">
        <v>0.16</v>
      </c>
      <c r="D43" s="6">
        <v>0.16</v>
      </c>
      <c r="E43" s="7">
        <f>C43/C49</f>
        <v>9.3567251461988299E-2</v>
      </c>
      <c r="F43" s="7">
        <f>D43/D49</f>
        <v>9.1954022988505746E-2</v>
      </c>
      <c r="I43" s="6">
        <f>H38*J43</f>
        <v>0.16046376811594201</v>
      </c>
      <c r="J43" s="10">
        <f>B43/B49</f>
        <v>9.2753623188405784E-2</v>
      </c>
      <c r="N43" s="27">
        <v>0.16</v>
      </c>
      <c r="O43" s="10">
        <f>N43/M38</f>
        <v>9.1954022988505746E-2</v>
      </c>
    </row>
    <row r="44" spans="1:15" x14ac:dyDescent="0.35">
      <c r="A44" t="s">
        <v>37</v>
      </c>
      <c r="B44" s="6">
        <f t="shared" si="0"/>
        <v>0.125</v>
      </c>
      <c r="C44" s="6">
        <v>0.12</v>
      </c>
      <c r="D44" s="6">
        <v>0.13</v>
      </c>
      <c r="E44" s="7">
        <f>C44/C49</f>
        <v>7.0175438596491224E-2</v>
      </c>
      <c r="F44" s="7">
        <f>D44/D49</f>
        <v>7.4712643678160925E-2</v>
      </c>
      <c r="I44" s="6">
        <f>H38*J44</f>
        <v>0.12536231884057969</v>
      </c>
      <c r="J44" s="10">
        <f>B44/B49</f>
        <v>7.2463768115942018E-2</v>
      </c>
      <c r="N44" s="27">
        <v>0.13</v>
      </c>
      <c r="O44" s="10">
        <f>N44/M38</f>
        <v>7.4712643678160925E-2</v>
      </c>
    </row>
    <row r="45" spans="1:15" x14ac:dyDescent="0.35">
      <c r="A45" t="s">
        <v>32</v>
      </c>
      <c r="B45" s="6">
        <f t="shared" si="0"/>
        <v>0.125</v>
      </c>
      <c r="C45" s="6">
        <v>0.12</v>
      </c>
      <c r="D45" s="6">
        <v>0.13</v>
      </c>
      <c r="E45" s="7">
        <f>C45/C49</f>
        <v>7.0175438596491224E-2</v>
      </c>
      <c r="F45" s="7">
        <f>D45/D49</f>
        <v>7.4712643678160925E-2</v>
      </c>
      <c r="I45" s="6">
        <f>H38*J45</f>
        <v>0.12536231884057969</v>
      </c>
      <c r="J45" s="10">
        <f>B45/B49</f>
        <v>7.2463768115942018E-2</v>
      </c>
      <c r="N45" s="27">
        <v>0.13</v>
      </c>
      <c r="O45" s="10">
        <f>N45/M38</f>
        <v>7.4712643678160925E-2</v>
      </c>
    </row>
    <row r="46" spans="1:15" x14ac:dyDescent="0.35">
      <c r="A46" t="s">
        <v>33</v>
      </c>
      <c r="B46" s="6">
        <f t="shared" si="0"/>
        <v>0.12</v>
      </c>
      <c r="C46" s="6">
        <v>0.12</v>
      </c>
      <c r="D46" s="6">
        <v>0.12</v>
      </c>
      <c r="E46" s="7">
        <f>C46/C49</f>
        <v>7.0175438596491224E-2</v>
      </c>
      <c r="F46" s="7">
        <f>D46/D49</f>
        <v>6.8965517241379309E-2</v>
      </c>
      <c r="I46" s="6">
        <f>H38*J46</f>
        <v>0.1203478260869565</v>
      </c>
      <c r="J46" s="10">
        <f>B46/B49</f>
        <v>6.9565217391304335E-2</v>
      </c>
      <c r="N46" s="27">
        <v>0.12</v>
      </c>
      <c r="O46" s="10">
        <f>N46/M38</f>
        <v>6.8965517241379309E-2</v>
      </c>
    </row>
    <row r="47" spans="1:15" x14ac:dyDescent="0.35">
      <c r="A47" t="s">
        <v>23</v>
      </c>
      <c r="B47" s="6">
        <f t="shared" si="0"/>
        <v>0.08</v>
      </c>
      <c r="C47" s="6">
        <v>0.08</v>
      </c>
      <c r="D47" s="6">
        <v>0.08</v>
      </c>
      <c r="E47" s="7">
        <f>C47/C49</f>
        <v>4.6783625730994149E-2</v>
      </c>
      <c r="F47" s="7">
        <f>D47/D49</f>
        <v>4.5977011494252873E-2</v>
      </c>
      <c r="I47" s="6">
        <f>H38*J47</f>
        <v>8.0231884057971006E-2</v>
      </c>
      <c r="J47" s="10">
        <f>B47/B49</f>
        <v>4.6376811594202892E-2</v>
      </c>
      <c r="N47" s="27">
        <v>0.08</v>
      </c>
      <c r="O47" s="10">
        <f>N47/M38</f>
        <v>4.5977011494252873E-2</v>
      </c>
    </row>
    <row r="48" spans="1:15" x14ac:dyDescent="0.35">
      <c r="A48" t="s">
        <v>38</v>
      </c>
      <c r="B48" s="6">
        <f t="shared" si="0"/>
        <v>0.47</v>
      </c>
      <c r="C48" s="6">
        <v>0.47</v>
      </c>
      <c r="D48" s="6">
        <v>0.47</v>
      </c>
      <c r="E48" s="7">
        <f>C48/C49</f>
        <v>0.27485380116959057</v>
      </c>
      <c r="F48" s="7">
        <f>D48/D49</f>
        <v>0.27011494252873564</v>
      </c>
      <c r="I48" s="6">
        <f>H38*J48</f>
        <v>0.47136231884057961</v>
      </c>
      <c r="J48" s="10">
        <f>B48/B49</f>
        <v>0.27246376811594197</v>
      </c>
      <c r="N48" s="27">
        <v>0.47</v>
      </c>
      <c r="O48" s="10">
        <f>N48/M38</f>
        <v>0.27011494252873564</v>
      </c>
    </row>
    <row r="49" spans="1:16" x14ac:dyDescent="0.35">
      <c r="A49" s="2" t="s">
        <v>18</v>
      </c>
      <c r="B49" s="16">
        <f>SUM(B38:B48)</f>
        <v>1.7250000000000003</v>
      </c>
      <c r="C49" s="16">
        <f>SUM(C38:C48)</f>
        <v>1.7100000000000002</v>
      </c>
      <c r="D49" s="16">
        <f>SUM(D38:D48)</f>
        <v>1.74</v>
      </c>
      <c r="E49" s="18"/>
      <c r="F49" s="18"/>
      <c r="G49" s="18"/>
      <c r="H49" s="2"/>
      <c r="I49" s="16">
        <f>SUM(I38:I48)</f>
        <v>1.7299999999999998</v>
      </c>
      <c r="J49" s="11"/>
      <c r="K49" s="2"/>
      <c r="L49" s="2"/>
      <c r="M49" s="2"/>
      <c r="N49" s="15">
        <f>SUM(N38:N48)</f>
        <v>1.74</v>
      </c>
      <c r="O49" s="15"/>
    </row>
    <row r="54" spans="1:16" x14ac:dyDescent="0.35">
      <c r="B54" s="7"/>
      <c r="C54" s="7"/>
    </row>
    <row r="55" spans="1:16" x14ac:dyDescent="0.35">
      <c r="B55" s="7"/>
      <c r="C55" s="7"/>
    </row>
    <row r="56" spans="1:16" x14ac:dyDescent="0.35">
      <c r="B56" s="7"/>
      <c r="C56" s="7"/>
    </row>
    <row r="57" spans="1:16" x14ac:dyDescent="0.35">
      <c r="B57" s="7"/>
      <c r="C57" s="7"/>
    </row>
    <row r="58" spans="1:16" x14ac:dyDescent="0.35">
      <c r="B58" s="7"/>
      <c r="C58" s="7"/>
    </row>
    <row r="59" spans="1:16" x14ac:dyDescent="0.35">
      <c r="B59" s="7"/>
      <c r="C59" s="7"/>
    </row>
    <row r="60" spans="1:16" x14ac:dyDescent="0.35">
      <c r="B60" s="7"/>
      <c r="C60" s="7"/>
    </row>
    <row r="61" spans="1:16" x14ac:dyDescent="0.35">
      <c r="B61" s="7"/>
      <c r="C61" s="7"/>
    </row>
    <row r="62" spans="1:16" x14ac:dyDescent="0.35">
      <c r="B62" s="7"/>
      <c r="C62" s="7"/>
    </row>
    <row r="63" spans="1:16" x14ac:dyDescent="0.35">
      <c r="B63" s="7"/>
      <c r="C63" s="7"/>
      <c r="D63"/>
      <c r="E63"/>
      <c r="F63"/>
      <c r="G63"/>
      <c r="H63"/>
      <c r="I63"/>
      <c r="J63"/>
      <c r="N63"/>
      <c r="O63"/>
      <c r="P63"/>
    </row>
    <row r="64" spans="1:16" x14ac:dyDescent="0.35">
      <c r="B64" s="7"/>
      <c r="C64" s="7"/>
      <c r="D64"/>
      <c r="E64"/>
      <c r="F64"/>
      <c r="G64"/>
      <c r="H64"/>
      <c r="I64"/>
      <c r="J64"/>
      <c r="N64"/>
      <c r="O64"/>
      <c r="P64"/>
    </row>
  </sheetData>
  <mergeCells count="16">
    <mergeCell ref="C36:D36"/>
    <mergeCell ref="E36:F36"/>
    <mergeCell ref="I36:J36"/>
    <mergeCell ref="N36:O36"/>
    <mergeCell ref="B35:O35"/>
    <mergeCell ref="B18:O18"/>
    <mergeCell ref="C19:D19"/>
    <mergeCell ref="E19:F19"/>
    <mergeCell ref="I19:J19"/>
    <mergeCell ref="N19:O19"/>
    <mergeCell ref="B1:O1"/>
    <mergeCell ref="C3:D3"/>
    <mergeCell ref="E3:F3"/>
    <mergeCell ref="I3:J3"/>
    <mergeCell ref="N3:O3"/>
    <mergeCell ref="B2:O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C2B22E8AE7054CA9743EA0EBBCBD05" ma:contentTypeVersion="12" ma:contentTypeDescription="Create a new document." ma:contentTypeScope="" ma:versionID="8305a42bf6e7eed782c9204baf07bfbf">
  <xsd:schema xmlns:xsd="http://www.w3.org/2001/XMLSchema" xmlns:xs="http://www.w3.org/2001/XMLSchema" xmlns:p="http://schemas.microsoft.com/office/2006/metadata/properties" xmlns:ns2="5126e2c4-e53e-49f6-816b-0b2c0ce366bd" xmlns:ns3="f0777f09-9e99-4a43-9125-1530633af50e" targetNamespace="http://schemas.microsoft.com/office/2006/metadata/properties" ma:root="true" ma:fieldsID="ca888ca1dcb7fb6bd167783b889763a6" ns2:_="" ns3:_="">
    <xsd:import namespace="5126e2c4-e53e-49f6-816b-0b2c0ce366bd"/>
    <xsd:import namespace="f0777f09-9e99-4a43-9125-1530633af50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6e2c4-e53e-49f6-816b-0b2c0ce366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77f09-9e99-4a43-9125-1530633af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082EF-CE66-4D7E-B1FD-39F3A6BEFAF2}">
  <ds:schemaRefs>
    <ds:schemaRef ds:uri="f0777f09-9e99-4a43-9125-1530633af50e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126e2c4-e53e-49f6-816b-0b2c0ce366b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F24DF0-2DCF-46FA-9472-3BB65D4B6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26e2c4-e53e-49f6-816b-0b2c0ce366bd"/>
    <ds:schemaRef ds:uri="f0777f09-9e99-4a43-9125-1530633af5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D8BDFD-7A92-4157-A17F-2C1C4E02BF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ericr@midwestrenew.org</dc:creator>
  <cp:keywords/>
  <dc:description/>
  <cp:lastModifiedBy>amanda schienebeck</cp:lastModifiedBy>
  <cp:revision/>
  <dcterms:created xsi:type="dcterms:W3CDTF">2017-03-23T22:41:59Z</dcterms:created>
  <dcterms:modified xsi:type="dcterms:W3CDTF">2019-11-05T21:50:00Z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0x01010005C2B22E8AE7054CA9743EA0EBBCBD05</vt:lpwstr>
  </property>
</Properties>
</file>